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server1\company\COMPANY FOLDERS\Marketing\Sales Collateral\"/>
    </mc:Choice>
  </mc:AlternateContent>
  <xr:revisionPtr revIDLastSave="0" documentId="13_ncr:1_{9086BE7A-7DCA-433C-874A-B32FE9D5201D}" xr6:coauthVersionLast="46" xr6:coauthVersionMax="46" xr10:uidLastSave="{00000000-0000-0000-0000-000000000000}"/>
  <bookViews>
    <workbookView xWindow="-120" yWindow="-120" windowWidth="29040" windowHeight="15840" xr2:uid="{0863BA48-EFBB-4E0E-9B6A-7818134572D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 l="1"/>
  <c r="C22" i="1" s="1"/>
  <c r="F19" i="1" s="1"/>
  <c r="C30" i="1"/>
  <c r="R5" i="1" s="1"/>
  <c r="C27" i="1"/>
  <c r="C28" i="1" s="1"/>
  <c r="F26" i="1" s="1"/>
  <c r="C12" i="1"/>
  <c r="C15" i="1" s="1"/>
  <c r="F10" i="1" s="1"/>
  <c r="C6" i="1"/>
  <c r="C13" i="1" s="1"/>
  <c r="C14" i="1" s="1"/>
  <c r="J11" i="1" l="1"/>
  <c r="J20" i="1" s="1"/>
  <c r="R8" i="1" s="1"/>
  <c r="R11" i="1" s="1"/>
</calcChain>
</file>

<file path=xl/sharedStrings.xml><?xml version="1.0" encoding="utf-8"?>
<sst xmlns="http://schemas.openxmlformats.org/spreadsheetml/2006/main" count="39" uniqueCount="38">
  <si>
    <t>COST TO KEEP</t>
  </si>
  <si>
    <t>Number of Years left in Current System</t>
  </si>
  <si>
    <t>Monthly Light Bill</t>
  </si>
  <si>
    <t>Converted to Months</t>
  </si>
  <si>
    <t>Annual Light Bill</t>
  </si>
  <si>
    <t>Light Bill for Time Kept</t>
  </si>
  <si>
    <t>% to Heat &amp; Cool for Time Kept</t>
  </si>
  <si>
    <t>% to Heat &amp; Cool Your Home</t>
  </si>
  <si>
    <t>Money $$$ Overpayed for Light Bill</t>
  </si>
  <si>
    <t>Today's Repair</t>
  </si>
  <si>
    <t>Future Repairs</t>
  </si>
  <si>
    <t># of Repairs During Time Kept</t>
  </si>
  <si>
    <t>Light Bill Overpay</t>
  </si>
  <si>
    <t>Total Overpay in Repairs</t>
  </si>
  <si>
    <t>Today's Example System Cost</t>
  </si>
  <si>
    <t>Rate of Inflation</t>
  </si>
  <si>
    <t>New System Overpay</t>
  </si>
  <si>
    <t>Inflation Overpay</t>
  </si>
  <si>
    <t>Monthly Payment</t>
  </si>
  <si>
    <t>New System (light bill savings %)</t>
  </si>
  <si>
    <t>Overpay in Repairs</t>
  </si>
  <si>
    <t>Total Overpay for Future Repairs</t>
  </si>
  <si>
    <t>Overpay for Inflation</t>
  </si>
  <si>
    <t>Overpayment for Time Kept</t>
  </si>
  <si>
    <t>Monthly Overpayment for Time Kept</t>
  </si>
  <si>
    <t>Monthly System Payment</t>
  </si>
  <si>
    <t xml:space="preserve">Monthly Financial Impact </t>
  </si>
  <si>
    <t>Instructions:</t>
  </si>
  <si>
    <t>Step</t>
  </si>
  <si>
    <t>COST TO REPLACE</t>
  </si>
  <si>
    <t>Payment Facter</t>
  </si>
  <si>
    <t>Monthly Overpay to Keep</t>
  </si>
  <si>
    <r>
      <rPr>
        <u/>
        <sz val="11"/>
        <color theme="1"/>
        <rFont val="Calibri"/>
        <family val="2"/>
        <scheme val="minor"/>
      </rPr>
      <t>Step 1</t>
    </r>
    <r>
      <rPr>
        <sz val="11"/>
        <color theme="1"/>
        <rFont val="Calibri"/>
        <family val="2"/>
        <scheme val="minor"/>
      </rPr>
      <t>: Enter in the number of years you believe your current system will last (average system in Texas last 12-15 years).</t>
    </r>
  </si>
  <si>
    <r>
      <rPr>
        <u/>
        <sz val="11"/>
        <color theme="1"/>
        <rFont val="Calibri"/>
        <family val="2"/>
        <scheme val="minor"/>
      </rPr>
      <t>Step 8-9</t>
    </r>
    <r>
      <rPr>
        <sz val="11"/>
        <color theme="1"/>
        <rFont val="Calibri"/>
        <family val="2"/>
        <scheme val="minor"/>
      </rPr>
      <t>: (8) Enter in estimated cost of a new system ($8,000- $14,000 depending on efficiency level) and (9) annual rate of inflation (2.24% per statista.com).</t>
    </r>
  </si>
  <si>
    <r>
      <rPr>
        <u/>
        <sz val="11"/>
        <color theme="1"/>
        <rFont val="Calibri"/>
        <family val="2"/>
        <scheme val="minor"/>
      </rPr>
      <t>Step 2-4</t>
    </r>
    <r>
      <rPr>
        <sz val="11"/>
        <color theme="1"/>
        <rFont val="Calibri"/>
        <family val="2"/>
        <scheme val="minor"/>
      </rPr>
      <t>: (2) Enter in your average monthly light bill (All twelve months bills added together divided by 12), (3) enter in the percentage of your light bill that is ued for heating and cooling your house (30-50% is typical, energystar.gov estimates it at 42%) and (4) enter in the percentage of savings on your light bill if you replace your current system with a new more efficient system (20-40% is typical per enrgy.gov).</t>
    </r>
  </si>
  <si>
    <r>
      <rPr>
        <u/>
        <sz val="11"/>
        <color theme="1"/>
        <rFont val="Calibri"/>
        <family val="2"/>
        <scheme val="minor"/>
      </rPr>
      <t>Step 10</t>
    </r>
    <r>
      <rPr>
        <sz val="11"/>
        <color theme="1"/>
        <rFont val="Calibri"/>
        <family val="2"/>
        <scheme val="minor"/>
      </rPr>
      <t>: Enter in a payment factor for flexible financing options                                       (1.31% for 120 months - 1.82% for 60 months).</t>
    </r>
  </si>
  <si>
    <r>
      <rPr>
        <u/>
        <sz val="11"/>
        <color theme="1"/>
        <rFont val="Calibri"/>
        <family val="2"/>
        <scheme val="minor"/>
      </rPr>
      <t>Step 11-13</t>
    </r>
    <r>
      <rPr>
        <sz val="11"/>
        <color theme="1"/>
        <rFont val="Calibri"/>
        <family val="2"/>
        <scheme val="minor"/>
      </rPr>
      <t xml:space="preserve">: (11) See your estimated monthly payment, (12) see your estimated monthly overpayment to keep and (13) see your estimated Monthly Finacial Impact. The Monthly Financial Impact is the differrence between your Monthly System Payment and Monthly Overpay to Keep your current system. In other words, the Monthly Financial Impact is an estimated cost per month to purchase a new heating and air conditioning system. </t>
    </r>
  </si>
  <si>
    <r>
      <rPr>
        <u/>
        <sz val="11"/>
        <color theme="1"/>
        <rFont val="Calibri"/>
        <family val="2"/>
        <scheme val="minor"/>
      </rPr>
      <t>Step 5-7</t>
    </r>
    <r>
      <rPr>
        <sz val="11"/>
        <color theme="1"/>
        <rFont val="Calibri"/>
        <family val="2"/>
        <scheme val="minor"/>
      </rPr>
      <t>:  (5) Enter in your current repair estimate (if you have one), (6) any future repairs that may occur over the estimated life expectentcy of your current system           ($ 179-$ 414 per improvenet.com) and (7) number of repairs that may be needed (1 repair every 1-3 years depending on age of equipment and outine replacement).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</si>
</sst>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6" x14ac:knownFonts="1">
    <font>
      <sz val="11"/>
      <color theme="1"/>
      <name val="Calibri"/>
      <family val="2"/>
      <scheme val="minor"/>
    </font>
    <font>
      <sz val="11"/>
      <color theme="1"/>
      <name val="Calibri"/>
      <family val="2"/>
      <scheme val="minor"/>
    </font>
    <font>
      <sz val="14"/>
      <color theme="1"/>
      <name val="Calibri"/>
      <family val="2"/>
      <scheme val="minor"/>
    </font>
    <font>
      <sz val="26"/>
      <color theme="1"/>
      <name val="Calibri"/>
      <family val="2"/>
      <scheme val="minor"/>
    </font>
    <font>
      <b/>
      <sz val="26"/>
      <color theme="1"/>
      <name val="Calibri"/>
      <family val="2"/>
      <scheme val="minor"/>
    </font>
    <font>
      <b/>
      <sz val="26"/>
      <color rgb="FFFF0000"/>
      <name val="Calibri"/>
      <family val="2"/>
      <scheme val="minor"/>
    </font>
    <font>
      <b/>
      <sz val="14"/>
      <color theme="0"/>
      <name val="Calibri"/>
      <family val="2"/>
      <scheme val="minor"/>
    </font>
    <font>
      <b/>
      <sz val="14"/>
      <color theme="1"/>
      <name val="Calibri"/>
      <family val="2"/>
      <scheme val="minor"/>
    </font>
    <font>
      <sz val="36"/>
      <color theme="1"/>
      <name val="Calibri"/>
      <family val="2"/>
      <scheme val="minor"/>
    </font>
    <font>
      <b/>
      <u/>
      <sz val="14"/>
      <color theme="0"/>
      <name val="Calibri"/>
      <family val="2"/>
      <scheme val="minor"/>
    </font>
    <font>
      <b/>
      <sz val="18"/>
      <color theme="0"/>
      <name val="Calibri"/>
      <family val="2"/>
      <scheme val="minor"/>
    </font>
    <font>
      <b/>
      <sz val="18"/>
      <color theme="1"/>
      <name val="Calibri"/>
      <family val="2"/>
      <scheme val="minor"/>
    </font>
    <font>
      <b/>
      <sz val="14"/>
      <name val="Calibri"/>
      <family val="2"/>
      <scheme val="minor"/>
    </font>
    <font>
      <b/>
      <sz val="28"/>
      <color theme="0"/>
      <name val="Calibri"/>
      <family val="2"/>
      <scheme val="minor"/>
    </font>
    <font>
      <b/>
      <sz val="36"/>
      <color theme="0"/>
      <name val="Calibri"/>
      <family val="2"/>
      <scheme val="minor"/>
    </font>
    <font>
      <u/>
      <sz val="11"/>
      <color theme="1"/>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4"/>
        <bgColor indexed="64"/>
      </patternFill>
    </fill>
    <fill>
      <patternFill patternType="solid">
        <fgColor theme="9"/>
        <bgColor indexed="64"/>
      </patternFill>
    </fill>
    <fill>
      <patternFill patternType="solid">
        <fgColor rgb="FFFF0000"/>
        <bgColor indexed="64"/>
      </patternFill>
    </fill>
    <fill>
      <patternFill patternType="solid">
        <fgColor theme="0" tint="-0.14999847407452621"/>
        <bgColor indexed="64"/>
      </patternFill>
    </fill>
    <fill>
      <patternFill patternType="solid">
        <fgColor theme="8" tint="0.79998168889431442"/>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6">
    <xf numFmtId="0" fontId="0" fillId="0" borderId="0" xfId="0"/>
    <xf numFmtId="0" fontId="7" fillId="3" borderId="1" xfId="0" applyFont="1" applyFill="1" applyBorder="1" applyAlignment="1">
      <alignment horizontal="center"/>
    </xf>
    <xf numFmtId="164" fontId="7" fillId="3" borderId="10" xfId="1" applyNumberFormat="1" applyFont="1" applyFill="1" applyBorder="1" applyAlignment="1">
      <alignment horizontal="center"/>
    </xf>
    <xf numFmtId="9" fontId="7" fillId="3" borderId="12" xfId="2" applyFont="1" applyFill="1" applyBorder="1" applyAlignment="1">
      <alignment horizontal="center"/>
    </xf>
    <xf numFmtId="9" fontId="7" fillId="3" borderId="11" xfId="2" applyFont="1" applyFill="1" applyBorder="1" applyAlignment="1">
      <alignment horizontal="center"/>
    </xf>
    <xf numFmtId="164" fontId="7" fillId="3" borderId="10" xfId="0" applyNumberFormat="1" applyFont="1" applyFill="1" applyBorder="1" applyAlignment="1">
      <alignment horizontal="center"/>
    </xf>
    <xf numFmtId="164" fontId="7" fillId="3" borderId="12" xfId="0" applyNumberFormat="1" applyFont="1" applyFill="1" applyBorder="1" applyAlignment="1">
      <alignment horizontal="center"/>
    </xf>
    <xf numFmtId="0" fontId="7" fillId="3" borderId="11" xfId="0" applyFont="1" applyFill="1" applyBorder="1" applyAlignment="1">
      <alignment horizontal="center"/>
    </xf>
    <xf numFmtId="0" fontId="0" fillId="4" borderId="3" xfId="0" applyFill="1" applyBorder="1"/>
    <xf numFmtId="0" fontId="0" fillId="4" borderId="4" xfId="0" applyFill="1" applyBorder="1"/>
    <xf numFmtId="0" fontId="6" fillId="4" borderId="5" xfId="0" applyFont="1" applyFill="1" applyBorder="1" applyAlignment="1">
      <alignment horizontal="right"/>
    </xf>
    <xf numFmtId="0" fontId="2" fillId="4" borderId="0" xfId="0" applyFont="1" applyFill="1" applyBorder="1"/>
    <xf numFmtId="0" fontId="0" fillId="4" borderId="0" xfId="0" applyFill="1" applyBorder="1"/>
    <xf numFmtId="0" fontId="0" fillId="4" borderId="6" xfId="0" applyFill="1" applyBorder="1"/>
    <xf numFmtId="0" fontId="6" fillId="4" borderId="0" xfId="0" applyFont="1" applyFill="1" applyBorder="1" applyAlignment="1">
      <alignment horizontal="center"/>
    </xf>
    <xf numFmtId="0" fontId="7" fillId="4" borderId="0" xfId="0" applyFont="1" applyFill="1" applyBorder="1" applyAlignment="1">
      <alignment horizontal="center"/>
    </xf>
    <xf numFmtId="164" fontId="6" fillId="4" borderId="0" xfId="1" applyNumberFormat="1" applyFont="1" applyFill="1" applyBorder="1" applyAlignment="1">
      <alignment horizontal="center"/>
    </xf>
    <xf numFmtId="164" fontId="6" fillId="4" borderId="0" xfId="0" applyNumberFormat="1" applyFont="1" applyFill="1" applyBorder="1" applyAlignment="1">
      <alignment horizontal="center"/>
    </xf>
    <xf numFmtId="0" fontId="0" fillId="4" borderId="8" xfId="0" applyFill="1" applyBorder="1"/>
    <xf numFmtId="0" fontId="0" fillId="4" borderId="2" xfId="0" applyFill="1" applyBorder="1"/>
    <xf numFmtId="0" fontId="0" fillId="4" borderId="5" xfId="0" applyFill="1" applyBorder="1"/>
    <xf numFmtId="0" fontId="0" fillId="4" borderId="7" xfId="0" applyFill="1" applyBorder="1"/>
    <xf numFmtId="0" fontId="2" fillId="4" borderId="0" xfId="0" applyFont="1" applyFill="1" applyBorder="1" applyAlignment="1">
      <alignment horizontal="center"/>
    </xf>
    <xf numFmtId="0" fontId="9" fillId="2" borderId="5" xfId="0" applyFont="1" applyFill="1" applyBorder="1" applyAlignment="1">
      <alignment horizontal="right"/>
    </xf>
    <xf numFmtId="0" fontId="9" fillId="2" borderId="5" xfId="0" applyFont="1" applyFill="1" applyBorder="1" applyAlignment="1">
      <alignment horizontal="center"/>
    </xf>
    <xf numFmtId="0" fontId="11" fillId="6" borderId="0" xfId="0" applyFont="1" applyFill="1" applyBorder="1" applyAlignment="1">
      <alignment horizontal="center" vertical="center"/>
    </xf>
    <xf numFmtId="0" fontId="2" fillId="4" borderId="5" xfId="0" applyFont="1" applyFill="1" applyBorder="1"/>
    <xf numFmtId="10" fontId="7" fillId="3" borderId="1" xfId="2" applyNumberFormat="1" applyFont="1" applyFill="1" applyBorder="1" applyAlignment="1">
      <alignment horizontal="center"/>
    </xf>
    <xf numFmtId="0" fontId="11" fillId="8" borderId="2" xfId="0" applyFont="1" applyFill="1" applyBorder="1" applyAlignment="1">
      <alignment horizontal="center" vertical="center"/>
    </xf>
    <xf numFmtId="0" fontId="11" fillId="8" borderId="3" xfId="0" applyFont="1" applyFill="1" applyBorder="1" applyAlignment="1">
      <alignment horizontal="center" vertical="center"/>
    </xf>
    <xf numFmtId="0" fontId="11" fillId="8" borderId="4"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8" xfId="0" applyFont="1" applyFill="1" applyBorder="1" applyAlignment="1">
      <alignment horizontal="center" vertical="center"/>
    </xf>
    <xf numFmtId="0" fontId="11" fillId="8" borderId="9" xfId="0" applyFont="1" applyFill="1" applyBorder="1" applyAlignment="1">
      <alignment horizontal="center" vertical="center"/>
    </xf>
    <xf numFmtId="164" fontId="3" fillId="5" borderId="2" xfId="0" applyNumberFormat="1" applyFont="1" applyFill="1" applyBorder="1" applyAlignment="1">
      <alignment horizontal="center" vertical="center"/>
    </xf>
    <xf numFmtId="0" fontId="3" fillId="5" borderId="4"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9" xfId="0" applyFont="1" applyFill="1" applyBorder="1" applyAlignment="1">
      <alignment horizontal="center" vertical="center"/>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0"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9" xfId="0" applyFont="1" applyFill="1" applyBorder="1" applyAlignment="1">
      <alignment horizontal="center" vertical="center" wrapText="1"/>
    </xf>
    <xf numFmtId="164" fontId="14" fillId="7" borderId="2" xfId="0" applyNumberFormat="1" applyFont="1" applyFill="1" applyBorder="1" applyAlignment="1">
      <alignment horizontal="center" vertical="center"/>
    </xf>
    <xf numFmtId="0" fontId="14" fillId="7" borderId="4" xfId="0" applyFont="1" applyFill="1" applyBorder="1" applyAlignment="1">
      <alignment horizontal="center" vertical="center"/>
    </xf>
    <xf numFmtId="0" fontId="14" fillId="7" borderId="5" xfId="0" applyFont="1" applyFill="1" applyBorder="1" applyAlignment="1">
      <alignment horizontal="center" vertical="center"/>
    </xf>
    <xf numFmtId="0" fontId="14" fillId="7" borderId="6" xfId="0" applyFont="1" applyFill="1" applyBorder="1" applyAlignment="1">
      <alignment horizontal="center" vertical="center"/>
    </xf>
    <xf numFmtId="0" fontId="14" fillId="7" borderId="7" xfId="0" applyFont="1" applyFill="1" applyBorder="1" applyAlignment="1">
      <alignment horizontal="center" vertical="center"/>
    </xf>
    <xf numFmtId="0" fontId="14" fillId="7" borderId="9" xfId="0" applyFont="1" applyFill="1" applyBorder="1" applyAlignment="1">
      <alignment horizontal="center" vertical="center"/>
    </xf>
    <xf numFmtId="164" fontId="5" fillId="5" borderId="5" xfId="0" applyNumberFormat="1" applyFont="1" applyFill="1" applyBorder="1" applyAlignment="1">
      <alignment horizontal="center" vertical="center"/>
    </xf>
    <xf numFmtId="0" fontId="12" fillId="8" borderId="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8" borderId="9" xfId="0" applyFont="1" applyFill="1" applyBorder="1" applyAlignment="1">
      <alignment horizontal="center" vertical="center" wrapText="1"/>
    </xf>
    <xf numFmtId="164" fontId="8" fillId="5" borderId="5" xfId="0" applyNumberFormat="1" applyFont="1" applyFill="1" applyBorder="1" applyAlignment="1">
      <alignment horizontal="center" vertical="center"/>
    </xf>
    <xf numFmtId="0" fontId="8" fillId="5" borderId="0"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12" fillId="8" borderId="2" xfId="0" applyFont="1" applyFill="1" applyBorder="1" applyAlignment="1">
      <alignment horizontal="center" wrapText="1"/>
    </xf>
    <xf numFmtId="0" fontId="12" fillId="8" borderId="3" xfId="0" applyFont="1" applyFill="1" applyBorder="1" applyAlignment="1">
      <alignment horizontal="center" wrapText="1"/>
    </xf>
    <xf numFmtId="0" fontId="12" fillId="8" borderId="4" xfId="0" applyFont="1" applyFill="1" applyBorder="1" applyAlignment="1">
      <alignment horizontal="center" wrapText="1"/>
    </xf>
    <xf numFmtId="0" fontId="12" fillId="8" borderId="7" xfId="0" applyFont="1" applyFill="1" applyBorder="1" applyAlignment="1">
      <alignment horizontal="center" wrapText="1"/>
    </xf>
    <xf numFmtId="0" fontId="12" fillId="8" borderId="8" xfId="0" applyFont="1" applyFill="1" applyBorder="1" applyAlignment="1">
      <alignment horizontal="center" wrapText="1"/>
    </xf>
    <xf numFmtId="0" fontId="12" fillId="8" borderId="9" xfId="0" applyFont="1" applyFill="1" applyBorder="1" applyAlignment="1">
      <alignment horizontal="center" wrapText="1"/>
    </xf>
    <xf numFmtId="164" fontId="8" fillId="5" borderId="0" xfId="0" applyNumberFormat="1" applyFont="1" applyFill="1" applyBorder="1" applyAlignment="1">
      <alignment horizontal="center" vertical="center"/>
    </xf>
    <xf numFmtId="164" fontId="8" fillId="5" borderId="7" xfId="0" applyNumberFormat="1" applyFont="1" applyFill="1" applyBorder="1" applyAlignment="1">
      <alignment horizontal="center" vertical="center"/>
    </xf>
    <xf numFmtId="164" fontId="8" fillId="5" borderId="8" xfId="0" applyNumberFormat="1" applyFont="1" applyFill="1" applyBorder="1" applyAlignment="1">
      <alignment horizontal="center" vertical="center"/>
    </xf>
    <xf numFmtId="0" fontId="4" fillId="7" borderId="13" xfId="0" applyFont="1" applyFill="1" applyBorder="1" applyAlignment="1">
      <alignment horizontal="center"/>
    </xf>
    <xf numFmtId="0" fontId="4" fillId="7" borderId="14" xfId="0" applyFont="1" applyFill="1" applyBorder="1" applyAlignment="1">
      <alignment horizontal="center"/>
    </xf>
    <xf numFmtId="0" fontId="4" fillId="7" borderId="15" xfId="0" applyFont="1" applyFill="1" applyBorder="1" applyAlignment="1">
      <alignment horizont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164" fontId="3" fillId="5" borderId="2" xfId="0" applyNumberFormat="1" applyFont="1" applyFill="1" applyBorder="1" applyAlignment="1">
      <alignment horizontal="center"/>
    </xf>
    <xf numFmtId="164" fontId="3" fillId="5" borderId="4" xfId="0" applyNumberFormat="1" applyFont="1" applyFill="1" applyBorder="1" applyAlignment="1">
      <alignment horizontal="center"/>
    </xf>
    <xf numFmtId="164" fontId="3" fillId="5" borderId="7" xfId="0" applyNumberFormat="1" applyFont="1" applyFill="1" applyBorder="1" applyAlignment="1">
      <alignment horizontal="center"/>
    </xf>
    <xf numFmtId="164" fontId="3" fillId="5" borderId="9" xfId="0" applyNumberFormat="1" applyFont="1" applyFill="1" applyBorder="1" applyAlignment="1">
      <alignment horizontal="center"/>
    </xf>
    <xf numFmtId="0" fontId="4" fillId="8" borderId="13" xfId="0" applyFont="1" applyFill="1" applyBorder="1" applyAlignment="1">
      <alignment horizontal="center"/>
    </xf>
    <xf numFmtId="0" fontId="4" fillId="8" borderId="14" xfId="0" applyFont="1" applyFill="1" applyBorder="1" applyAlignment="1">
      <alignment horizontal="center"/>
    </xf>
    <xf numFmtId="0" fontId="4" fillId="8" borderId="15"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164" fontId="5" fillId="5" borderId="0"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5" fillId="5" borderId="7" xfId="0" applyNumberFormat="1" applyFont="1" applyFill="1" applyBorder="1" applyAlignment="1">
      <alignment horizontal="center" vertical="center"/>
    </xf>
    <xf numFmtId="164" fontId="5" fillId="5" borderId="8" xfId="0" applyNumberFormat="1" applyFont="1" applyFill="1" applyBorder="1" applyAlignment="1">
      <alignment horizontal="center" vertical="center"/>
    </xf>
    <xf numFmtId="164" fontId="5" fillId="5" borderId="9" xfId="0" applyNumberFormat="1" applyFont="1" applyFill="1" applyBorder="1" applyAlignment="1">
      <alignment horizontal="center" vertical="center"/>
    </xf>
    <xf numFmtId="10" fontId="7" fillId="3" borderId="11" xfId="2" applyNumberFormat="1" applyFont="1" applyFill="1" applyBorder="1" applyAlignment="1">
      <alignment horizontal="center"/>
    </xf>
    <xf numFmtId="0" fontId="0" fillId="4" borderId="0" xfId="0" applyFill="1"/>
    <xf numFmtId="0" fontId="2" fillId="10" borderId="17" xfId="0" applyFont="1" applyFill="1" applyBorder="1" applyAlignment="1">
      <alignment horizontal="center"/>
    </xf>
    <xf numFmtId="0" fontId="2" fillId="10" borderId="16" xfId="0" applyFont="1" applyFill="1" applyBorder="1" applyAlignment="1">
      <alignment horizontal="center"/>
    </xf>
    <xf numFmtId="0" fontId="2" fillId="10" borderId="19" xfId="0" applyFont="1" applyFill="1" applyBorder="1" applyAlignment="1">
      <alignment horizontal="center" vertical="center"/>
    </xf>
    <xf numFmtId="0" fontId="2" fillId="10" borderId="20" xfId="0" applyFont="1" applyFill="1" applyBorder="1" applyAlignment="1">
      <alignment horizontal="center" vertical="center"/>
    </xf>
    <xf numFmtId="0" fontId="2" fillId="10" borderId="18" xfId="0" applyFont="1" applyFill="1" applyBorder="1" applyAlignment="1">
      <alignment horizontal="center" vertical="center"/>
    </xf>
    <xf numFmtId="0" fontId="0" fillId="10" borderId="5" xfId="0" applyFill="1" applyBorder="1"/>
    <xf numFmtId="0" fontId="7" fillId="10" borderId="0" xfId="0" applyFont="1" applyFill="1" applyBorder="1" applyAlignment="1">
      <alignment horizontal="center"/>
    </xf>
    <xf numFmtId="0" fontId="7" fillId="10" borderId="6" xfId="0" applyFont="1" applyFill="1" applyBorder="1" applyAlignment="1">
      <alignment horizontal="center"/>
    </xf>
    <xf numFmtId="0" fontId="0" fillId="10" borderId="0" xfId="0" applyFill="1" applyBorder="1" applyAlignment="1">
      <alignment horizontal="left" vertical="top" wrapText="1"/>
    </xf>
    <xf numFmtId="0" fontId="0" fillId="10" borderId="6" xfId="0" applyFill="1" applyBorder="1" applyAlignment="1">
      <alignment horizontal="left" vertical="top" wrapText="1"/>
    </xf>
    <xf numFmtId="0" fontId="0" fillId="10" borderId="7" xfId="0" applyFill="1" applyBorder="1"/>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2" fillId="10" borderId="5" xfId="0" applyFont="1" applyFill="1" applyBorder="1" applyAlignment="1">
      <alignment horizontal="center"/>
    </xf>
    <xf numFmtId="0" fontId="2" fillId="10" borderId="21" xfId="0" applyFont="1" applyFill="1" applyBorder="1" applyAlignment="1">
      <alignment horizontal="center"/>
    </xf>
    <xf numFmtId="0" fontId="2" fillId="9" borderId="16"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41AE3-8E9B-4209-B642-DE543303DCB1}">
  <dimension ref="B1:S35"/>
  <sheetViews>
    <sheetView tabSelected="1" zoomScale="90" zoomScaleNormal="90" workbookViewId="0">
      <selection activeCell="C20" sqref="C20"/>
    </sheetView>
  </sheetViews>
  <sheetFormatPr defaultRowHeight="15" x14ac:dyDescent="0.25"/>
  <cols>
    <col min="2" max="2" width="45.140625" bestFit="1" customWidth="1"/>
    <col min="3" max="3" width="14.28515625" bestFit="1" customWidth="1"/>
    <col min="4" max="4" width="7.7109375" customWidth="1"/>
    <col min="5" max="5" width="2.28515625" customWidth="1"/>
    <col min="9" max="9" width="5.85546875" customWidth="1"/>
    <col min="13" max="13" width="7.7109375" customWidth="1"/>
    <col min="17" max="17" width="13" customWidth="1"/>
    <col min="19" max="19" width="27.5703125" customWidth="1"/>
  </cols>
  <sheetData>
    <row r="1" spans="2:19" ht="15.75" thickBot="1" x14ac:dyDescent="0.3"/>
    <row r="2" spans="2:19" ht="34.5" thickBot="1" x14ac:dyDescent="0.55000000000000004">
      <c r="B2" s="87" t="s">
        <v>0</v>
      </c>
      <c r="C2" s="88"/>
      <c r="D2" s="88"/>
      <c r="E2" s="88"/>
      <c r="F2" s="88"/>
      <c r="G2" s="88"/>
      <c r="H2" s="88"/>
      <c r="I2" s="88"/>
      <c r="J2" s="88"/>
      <c r="K2" s="88"/>
      <c r="L2" s="89"/>
      <c r="M2" s="74" t="s">
        <v>29</v>
      </c>
      <c r="N2" s="75"/>
      <c r="O2" s="75"/>
      <c r="P2" s="75"/>
      <c r="Q2" s="75"/>
      <c r="R2" s="75"/>
      <c r="S2" s="76"/>
    </row>
    <row r="3" spans="2:19" ht="18.75" x14ac:dyDescent="0.3">
      <c r="B3" s="19"/>
      <c r="C3" s="99"/>
      <c r="D3" s="99"/>
      <c r="E3" s="99"/>
      <c r="F3" s="99"/>
      <c r="G3" s="99"/>
      <c r="H3" s="99"/>
      <c r="I3" s="11"/>
      <c r="J3" s="11"/>
      <c r="K3" s="11"/>
      <c r="L3" s="11"/>
      <c r="M3" s="19"/>
      <c r="N3" s="8"/>
      <c r="O3" s="8"/>
      <c r="P3" s="8"/>
      <c r="Q3" s="8"/>
      <c r="R3" s="8"/>
      <c r="S3" s="9"/>
    </row>
    <row r="4" spans="2:19" ht="19.5" thickBot="1" x14ac:dyDescent="0.35">
      <c r="B4" s="26"/>
      <c r="C4" s="11"/>
      <c r="D4" s="114" t="s">
        <v>28</v>
      </c>
      <c r="E4" s="22"/>
      <c r="F4" s="11"/>
      <c r="G4" s="11"/>
      <c r="H4" s="11"/>
      <c r="I4" s="11"/>
      <c r="J4" s="11"/>
      <c r="K4" s="11"/>
      <c r="L4" s="11"/>
      <c r="M4" s="113" t="s">
        <v>28</v>
      </c>
      <c r="N4" s="12"/>
      <c r="O4" s="12"/>
      <c r="P4" s="12"/>
      <c r="Q4" s="12"/>
      <c r="R4" s="12"/>
      <c r="S4" s="13"/>
    </row>
    <row r="5" spans="2:19" ht="19.5" customHeight="1" thickBot="1" x14ac:dyDescent="0.35">
      <c r="B5" s="10" t="s">
        <v>1</v>
      </c>
      <c r="C5" s="1">
        <v>2</v>
      </c>
      <c r="D5" s="100">
        <v>1</v>
      </c>
      <c r="E5" s="22"/>
      <c r="F5" s="11"/>
      <c r="G5" s="11"/>
      <c r="H5" s="11"/>
      <c r="I5" s="11"/>
      <c r="J5" s="11"/>
      <c r="K5" s="11"/>
      <c r="L5" s="11"/>
      <c r="M5" s="102">
        <v>11</v>
      </c>
      <c r="N5" s="77" t="s">
        <v>25</v>
      </c>
      <c r="O5" s="78"/>
      <c r="P5" s="78"/>
      <c r="Q5" s="79"/>
      <c r="R5" s="83">
        <f>C30</f>
        <v>131</v>
      </c>
      <c r="S5" s="84"/>
    </row>
    <row r="6" spans="2:19" ht="19.5" customHeight="1" thickBot="1" x14ac:dyDescent="0.35">
      <c r="B6" s="10" t="s">
        <v>3</v>
      </c>
      <c r="C6" s="14">
        <f>(C5*12)</f>
        <v>24</v>
      </c>
      <c r="D6" s="22"/>
      <c r="E6" s="22"/>
      <c r="F6" s="11"/>
      <c r="G6" s="11"/>
      <c r="H6" s="11"/>
      <c r="I6" s="11"/>
      <c r="J6" s="11"/>
      <c r="K6" s="11"/>
      <c r="L6" s="11"/>
      <c r="M6" s="103"/>
      <c r="N6" s="80"/>
      <c r="O6" s="81"/>
      <c r="P6" s="81"/>
      <c r="Q6" s="82"/>
      <c r="R6" s="85"/>
      <c r="S6" s="86"/>
    </row>
    <row r="7" spans="2:19" ht="19.5" customHeight="1" thickBot="1" x14ac:dyDescent="0.35">
      <c r="B7" s="10"/>
      <c r="C7" s="15"/>
      <c r="D7" s="22"/>
      <c r="E7" s="22"/>
      <c r="F7" s="99"/>
      <c r="G7" s="99"/>
      <c r="H7" s="99"/>
      <c r="I7" s="11"/>
      <c r="J7" s="11"/>
      <c r="K7" s="11"/>
      <c r="L7" s="11"/>
      <c r="M7" s="26"/>
      <c r="N7" s="12"/>
      <c r="O7" s="12"/>
      <c r="P7" s="12"/>
      <c r="Q7" s="12"/>
      <c r="R7" s="12"/>
      <c r="S7" s="13"/>
    </row>
    <row r="8" spans="2:19" ht="19.5" customHeight="1" thickBot="1" x14ac:dyDescent="0.35">
      <c r="B8" s="20"/>
      <c r="C8" s="99"/>
      <c r="D8" s="99"/>
      <c r="E8" s="99"/>
      <c r="F8" s="99"/>
      <c r="G8" s="99"/>
      <c r="H8" s="99"/>
      <c r="I8" s="11"/>
      <c r="J8" s="11"/>
      <c r="K8" s="11"/>
      <c r="L8" s="11"/>
      <c r="M8" s="102">
        <v>12</v>
      </c>
      <c r="N8" s="28" t="s">
        <v>31</v>
      </c>
      <c r="O8" s="29"/>
      <c r="P8" s="29"/>
      <c r="Q8" s="30"/>
      <c r="R8" s="34">
        <f>J20</f>
        <v>66.041666666666671</v>
      </c>
      <c r="S8" s="35"/>
    </row>
    <row r="9" spans="2:19" ht="19.5" customHeight="1" thickBot="1" x14ac:dyDescent="0.35">
      <c r="B9" s="10" t="s">
        <v>2</v>
      </c>
      <c r="C9" s="2">
        <v>150</v>
      </c>
      <c r="D9" s="101">
        <v>2</v>
      </c>
      <c r="E9" s="22"/>
      <c r="F9" s="90" t="s">
        <v>12</v>
      </c>
      <c r="G9" s="91"/>
      <c r="H9" s="92"/>
      <c r="I9" s="11"/>
      <c r="J9" s="54" t="s">
        <v>23</v>
      </c>
      <c r="K9" s="55"/>
      <c r="L9" s="56"/>
      <c r="M9" s="103"/>
      <c r="N9" s="31"/>
      <c r="O9" s="32"/>
      <c r="P9" s="32"/>
      <c r="Q9" s="33"/>
      <c r="R9" s="36"/>
      <c r="S9" s="37"/>
    </row>
    <row r="10" spans="2:19" ht="19.5" customHeight="1" thickBot="1" x14ac:dyDescent="0.35">
      <c r="B10" s="10" t="s">
        <v>7</v>
      </c>
      <c r="C10" s="3">
        <v>0.5</v>
      </c>
      <c r="D10" s="101">
        <v>3</v>
      </c>
      <c r="E10" s="22"/>
      <c r="F10" s="53">
        <f>C15</f>
        <v>360</v>
      </c>
      <c r="G10" s="93"/>
      <c r="H10" s="94"/>
      <c r="I10" s="11"/>
      <c r="J10" s="57"/>
      <c r="K10" s="58"/>
      <c r="L10" s="59"/>
      <c r="M10" s="26"/>
      <c r="N10" s="25"/>
      <c r="O10" s="25"/>
      <c r="P10" s="25"/>
      <c r="Q10" s="25"/>
      <c r="R10" s="12"/>
      <c r="S10" s="13"/>
    </row>
    <row r="11" spans="2:19" ht="19.5" thickBot="1" x14ac:dyDescent="0.35">
      <c r="B11" s="10" t="s">
        <v>19</v>
      </c>
      <c r="C11" s="4">
        <v>0.2</v>
      </c>
      <c r="D11" s="101">
        <v>4</v>
      </c>
      <c r="E11" s="22"/>
      <c r="F11" s="53"/>
      <c r="G11" s="93"/>
      <c r="H11" s="94"/>
      <c r="I11" s="11"/>
      <c r="J11" s="60">
        <f>SUM(F10,F19,F26)</f>
        <v>1585</v>
      </c>
      <c r="K11" s="61"/>
      <c r="L11" s="61"/>
      <c r="M11" s="102">
        <v>13</v>
      </c>
      <c r="N11" s="38" t="s">
        <v>26</v>
      </c>
      <c r="O11" s="39"/>
      <c r="P11" s="39"/>
      <c r="Q11" s="40"/>
      <c r="R11" s="47">
        <f>(R5-R8)</f>
        <v>64.958333333333329</v>
      </c>
      <c r="S11" s="48"/>
    </row>
    <row r="12" spans="2:19" ht="19.5" thickBot="1" x14ac:dyDescent="0.35">
      <c r="B12" s="10" t="s">
        <v>4</v>
      </c>
      <c r="C12" s="16">
        <f>(12*C9)</f>
        <v>1800</v>
      </c>
      <c r="D12" s="22"/>
      <c r="E12" s="22"/>
      <c r="F12" s="95"/>
      <c r="G12" s="96"/>
      <c r="H12" s="97"/>
      <c r="I12" s="11"/>
      <c r="J12" s="62"/>
      <c r="K12" s="61"/>
      <c r="L12" s="61"/>
      <c r="M12" s="104"/>
      <c r="N12" s="41"/>
      <c r="O12" s="42"/>
      <c r="P12" s="42"/>
      <c r="Q12" s="43"/>
      <c r="R12" s="49"/>
      <c r="S12" s="50"/>
    </row>
    <row r="13" spans="2:19" ht="18.75" x14ac:dyDescent="0.3">
      <c r="B13" s="10" t="s">
        <v>5</v>
      </c>
      <c r="C13" s="17">
        <f>(C6*C9)</f>
        <v>3600</v>
      </c>
      <c r="D13" s="22"/>
      <c r="E13" s="22"/>
      <c r="F13" s="11"/>
      <c r="G13" s="11"/>
      <c r="H13" s="11"/>
      <c r="I13" s="11"/>
      <c r="J13" s="62"/>
      <c r="K13" s="61"/>
      <c r="L13" s="61"/>
      <c r="M13" s="104"/>
      <c r="N13" s="41"/>
      <c r="O13" s="42"/>
      <c r="P13" s="42"/>
      <c r="Q13" s="43"/>
      <c r="R13" s="49"/>
      <c r="S13" s="50"/>
    </row>
    <row r="14" spans="2:19" ht="19.5" thickBot="1" x14ac:dyDescent="0.35">
      <c r="B14" s="10" t="s">
        <v>6</v>
      </c>
      <c r="C14" s="17">
        <f>(C13*C10)</f>
        <v>1800</v>
      </c>
      <c r="D14" s="22"/>
      <c r="E14" s="22"/>
      <c r="F14" s="11"/>
      <c r="G14" s="11"/>
      <c r="H14" s="11"/>
      <c r="I14" s="11"/>
      <c r="J14" s="62"/>
      <c r="K14" s="61"/>
      <c r="L14" s="61"/>
      <c r="M14" s="103"/>
      <c r="N14" s="44"/>
      <c r="O14" s="45"/>
      <c r="P14" s="45"/>
      <c r="Q14" s="46"/>
      <c r="R14" s="51"/>
      <c r="S14" s="52"/>
    </row>
    <row r="15" spans="2:19" ht="19.5" thickBot="1" x14ac:dyDescent="0.35">
      <c r="B15" s="23" t="s">
        <v>8</v>
      </c>
      <c r="C15" s="17">
        <f>(C11*C12)</f>
        <v>360</v>
      </c>
      <c r="D15" s="22"/>
      <c r="E15" s="22"/>
      <c r="F15" s="11"/>
      <c r="G15" s="11"/>
      <c r="H15" s="11"/>
      <c r="I15" s="11"/>
      <c r="J15" s="63"/>
      <c r="K15" s="64"/>
      <c r="L15" s="64"/>
      <c r="M15" s="20"/>
      <c r="N15" s="12"/>
      <c r="O15" s="12"/>
      <c r="P15" s="12"/>
      <c r="Q15" s="12"/>
      <c r="R15" s="12"/>
      <c r="S15" s="13"/>
    </row>
    <row r="16" spans="2:19" ht="18.75" customHeight="1" x14ac:dyDescent="0.3">
      <c r="B16" s="20"/>
      <c r="C16" s="99"/>
      <c r="D16" s="99"/>
      <c r="E16" s="99"/>
      <c r="F16" s="99"/>
      <c r="G16" s="99"/>
      <c r="H16" s="99"/>
      <c r="I16" s="11"/>
      <c r="J16" s="11"/>
      <c r="K16" s="11"/>
      <c r="L16" s="11"/>
      <c r="M16" s="105"/>
      <c r="N16" s="106" t="s">
        <v>27</v>
      </c>
      <c r="O16" s="106"/>
      <c r="P16" s="106"/>
      <c r="Q16" s="106"/>
      <c r="R16" s="106"/>
      <c r="S16" s="107"/>
    </row>
    <row r="17" spans="2:19" ht="19.5" customHeight="1" thickBot="1" x14ac:dyDescent="0.35">
      <c r="B17" s="20"/>
      <c r="C17" s="99"/>
      <c r="D17" s="99"/>
      <c r="E17" s="99"/>
      <c r="F17" s="99"/>
      <c r="G17" s="99"/>
      <c r="H17" s="99"/>
      <c r="I17" s="11"/>
      <c r="J17" s="11"/>
      <c r="K17" s="11"/>
      <c r="L17" s="11"/>
      <c r="M17" s="105"/>
      <c r="N17" s="108" t="s">
        <v>32</v>
      </c>
      <c r="O17" s="108"/>
      <c r="P17" s="108"/>
      <c r="Q17" s="108"/>
      <c r="R17" s="108"/>
      <c r="S17" s="109"/>
    </row>
    <row r="18" spans="2:19" ht="19.5" customHeight="1" x14ac:dyDescent="0.3">
      <c r="B18" s="10" t="s">
        <v>9</v>
      </c>
      <c r="C18" s="5">
        <v>427</v>
      </c>
      <c r="D18" s="115">
        <v>5</v>
      </c>
      <c r="E18" s="22"/>
      <c r="F18" s="90" t="s">
        <v>20</v>
      </c>
      <c r="G18" s="91"/>
      <c r="H18" s="92"/>
      <c r="I18" s="11"/>
      <c r="J18" s="65" t="s">
        <v>24</v>
      </c>
      <c r="K18" s="66"/>
      <c r="L18" s="67"/>
      <c r="M18" s="105"/>
      <c r="N18" s="108"/>
      <c r="O18" s="108"/>
      <c r="P18" s="108"/>
      <c r="Q18" s="108"/>
      <c r="R18" s="108"/>
      <c r="S18" s="109"/>
    </row>
    <row r="19" spans="2:19" ht="19.5" customHeight="1" thickBot="1" x14ac:dyDescent="0.35">
      <c r="B19" s="10" t="s">
        <v>10</v>
      </c>
      <c r="C19" s="6">
        <v>350</v>
      </c>
      <c r="D19" s="115">
        <v>6</v>
      </c>
      <c r="E19" s="22"/>
      <c r="F19" s="53">
        <f>(C22)</f>
        <v>777</v>
      </c>
      <c r="G19" s="93"/>
      <c r="H19" s="94"/>
      <c r="I19" s="11"/>
      <c r="J19" s="68"/>
      <c r="K19" s="69"/>
      <c r="L19" s="70"/>
      <c r="M19" s="105"/>
      <c r="N19" s="108" t="s">
        <v>34</v>
      </c>
      <c r="O19" s="108"/>
      <c r="P19" s="108"/>
      <c r="Q19" s="108"/>
      <c r="R19" s="108"/>
      <c r="S19" s="109"/>
    </row>
    <row r="20" spans="2:19" ht="19.5" customHeight="1" thickBot="1" x14ac:dyDescent="0.35">
      <c r="B20" s="10" t="s">
        <v>11</v>
      </c>
      <c r="C20" s="7">
        <v>1</v>
      </c>
      <c r="D20" s="115">
        <v>7</v>
      </c>
      <c r="E20" s="22"/>
      <c r="F20" s="53"/>
      <c r="G20" s="93"/>
      <c r="H20" s="94"/>
      <c r="I20" s="11"/>
      <c r="J20" s="60">
        <f>(J11/C6)</f>
        <v>66.041666666666671</v>
      </c>
      <c r="K20" s="71"/>
      <c r="L20" s="71"/>
      <c r="M20" s="105"/>
      <c r="N20" s="108"/>
      <c r="O20" s="108"/>
      <c r="P20" s="108"/>
      <c r="Q20" s="108"/>
      <c r="R20" s="108"/>
      <c r="S20" s="109"/>
    </row>
    <row r="21" spans="2:19" ht="18.75" customHeight="1" thickBot="1" x14ac:dyDescent="0.35">
      <c r="B21" s="10" t="s">
        <v>21</v>
      </c>
      <c r="C21" s="17">
        <f>(C20*C19)</f>
        <v>350</v>
      </c>
      <c r="D21" s="22"/>
      <c r="E21" s="22"/>
      <c r="F21" s="95"/>
      <c r="G21" s="96"/>
      <c r="H21" s="97"/>
      <c r="I21" s="11"/>
      <c r="J21" s="60"/>
      <c r="K21" s="71"/>
      <c r="L21" s="71"/>
      <c r="M21" s="105"/>
      <c r="N21" s="108"/>
      <c r="O21" s="108"/>
      <c r="P21" s="108"/>
      <c r="Q21" s="108"/>
      <c r="R21" s="108"/>
      <c r="S21" s="109"/>
    </row>
    <row r="22" spans="2:19" ht="19.5" customHeight="1" x14ac:dyDescent="0.3">
      <c r="B22" s="24" t="s">
        <v>13</v>
      </c>
      <c r="C22" s="17">
        <f>(C21+C18)</f>
        <v>777</v>
      </c>
      <c r="D22" s="22"/>
      <c r="E22" s="22"/>
      <c r="F22" s="11"/>
      <c r="G22" s="11"/>
      <c r="H22" s="11"/>
      <c r="I22" s="11"/>
      <c r="J22" s="60"/>
      <c r="K22" s="71"/>
      <c r="L22" s="71"/>
      <c r="M22" s="105"/>
      <c r="N22" s="108"/>
      <c r="O22" s="108"/>
      <c r="P22" s="108"/>
      <c r="Q22" s="108"/>
      <c r="R22" s="108"/>
      <c r="S22" s="109"/>
    </row>
    <row r="23" spans="2:19" ht="19.5" customHeight="1" thickBot="1" x14ac:dyDescent="0.35">
      <c r="B23" s="20"/>
      <c r="C23" s="99"/>
      <c r="D23" s="99"/>
      <c r="E23" s="99"/>
      <c r="F23" s="99"/>
      <c r="G23" s="99"/>
      <c r="H23" s="99"/>
      <c r="I23" s="11"/>
      <c r="J23" s="72"/>
      <c r="K23" s="73"/>
      <c r="L23" s="73"/>
      <c r="M23" s="105"/>
      <c r="N23" s="108" t="s">
        <v>37</v>
      </c>
      <c r="O23" s="108"/>
      <c r="P23" s="108"/>
      <c r="Q23" s="108"/>
      <c r="R23" s="108"/>
      <c r="S23" s="109"/>
    </row>
    <row r="24" spans="2:19" ht="19.5" customHeight="1" thickBot="1" x14ac:dyDescent="0.35">
      <c r="B24" s="20"/>
      <c r="C24" s="99"/>
      <c r="D24" s="99"/>
      <c r="E24" s="99"/>
      <c r="F24" s="99"/>
      <c r="G24" s="99"/>
      <c r="H24" s="99"/>
      <c r="I24" s="11"/>
      <c r="J24" s="11"/>
      <c r="K24" s="11"/>
      <c r="L24" s="11"/>
      <c r="M24" s="105"/>
      <c r="N24" s="108"/>
      <c r="O24" s="108"/>
      <c r="P24" s="108"/>
      <c r="Q24" s="108"/>
      <c r="R24" s="108"/>
      <c r="S24" s="109"/>
    </row>
    <row r="25" spans="2:19" ht="19.5" customHeight="1" x14ac:dyDescent="0.3">
      <c r="B25" s="10" t="s">
        <v>14</v>
      </c>
      <c r="C25" s="5">
        <v>10000</v>
      </c>
      <c r="D25" s="101">
        <v>8</v>
      </c>
      <c r="E25" s="22"/>
      <c r="F25" s="90" t="s">
        <v>22</v>
      </c>
      <c r="G25" s="91"/>
      <c r="H25" s="92"/>
      <c r="I25" s="12"/>
      <c r="J25" s="12"/>
      <c r="K25" s="12"/>
      <c r="L25" s="12"/>
      <c r="M25" s="105"/>
      <c r="N25" s="108"/>
      <c r="O25" s="108"/>
      <c r="P25" s="108"/>
      <c r="Q25" s="108"/>
      <c r="R25" s="108"/>
      <c r="S25" s="109"/>
    </row>
    <row r="26" spans="2:19" ht="19.5" customHeight="1" thickBot="1" x14ac:dyDescent="0.35">
      <c r="B26" s="10" t="s">
        <v>15</v>
      </c>
      <c r="C26" s="98">
        <v>2.24E-2</v>
      </c>
      <c r="D26" s="101">
        <v>9</v>
      </c>
      <c r="E26" s="22"/>
      <c r="F26" s="53">
        <f>C28</f>
        <v>448</v>
      </c>
      <c r="G26" s="93"/>
      <c r="H26" s="94"/>
      <c r="I26" s="12"/>
      <c r="J26" s="12"/>
      <c r="K26" s="12"/>
      <c r="L26" s="12"/>
      <c r="M26" s="105"/>
      <c r="N26" s="108" t="s">
        <v>33</v>
      </c>
      <c r="O26" s="108"/>
      <c r="P26" s="108"/>
      <c r="Q26" s="108"/>
      <c r="R26" s="108"/>
      <c r="S26" s="109"/>
    </row>
    <row r="27" spans="2:19" ht="18.75" x14ac:dyDescent="0.3">
      <c r="B27" s="10" t="s">
        <v>16</v>
      </c>
      <c r="C27" s="17">
        <f>(C25*C26)</f>
        <v>224</v>
      </c>
      <c r="D27" s="22"/>
      <c r="E27" s="22"/>
      <c r="F27" s="53"/>
      <c r="G27" s="93"/>
      <c r="H27" s="94"/>
      <c r="I27" s="12"/>
      <c r="J27" s="12"/>
      <c r="K27" s="12"/>
      <c r="L27" s="12"/>
      <c r="M27" s="105"/>
      <c r="N27" s="108"/>
      <c r="O27" s="108"/>
      <c r="P27" s="108"/>
      <c r="Q27" s="108"/>
      <c r="R27" s="108"/>
      <c r="S27" s="109"/>
    </row>
    <row r="28" spans="2:19" ht="19.5" thickBot="1" x14ac:dyDescent="0.35">
      <c r="B28" s="24" t="s">
        <v>17</v>
      </c>
      <c r="C28" s="17">
        <f>C27*C5</f>
        <v>448</v>
      </c>
      <c r="D28" s="22"/>
      <c r="E28" s="22"/>
      <c r="F28" s="95"/>
      <c r="G28" s="96"/>
      <c r="H28" s="97"/>
      <c r="I28" s="12"/>
      <c r="J28" s="12"/>
      <c r="K28" s="12"/>
      <c r="L28" s="12"/>
      <c r="M28" s="105"/>
      <c r="N28" s="108" t="s">
        <v>35</v>
      </c>
      <c r="O28" s="108"/>
      <c r="P28" s="108"/>
      <c r="Q28" s="108"/>
      <c r="R28" s="108"/>
      <c r="S28" s="109"/>
    </row>
    <row r="29" spans="2:19" ht="19.5" thickBot="1" x14ac:dyDescent="0.35">
      <c r="B29" s="10" t="s">
        <v>30</v>
      </c>
      <c r="C29" s="27">
        <v>1.3100000000000001E-2</v>
      </c>
      <c r="D29" s="101">
        <v>10</v>
      </c>
      <c r="E29" s="22"/>
      <c r="F29" s="12"/>
      <c r="G29" s="12"/>
      <c r="H29" s="12"/>
      <c r="I29" s="12"/>
      <c r="J29" s="12"/>
      <c r="K29" s="12"/>
      <c r="L29" s="12"/>
      <c r="M29" s="105"/>
      <c r="N29" s="108"/>
      <c r="O29" s="108"/>
      <c r="P29" s="108"/>
      <c r="Q29" s="108"/>
      <c r="R29" s="108"/>
      <c r="S29" s="109"/>
    </row>
    <row r="30" spans="2:19" ht="15.75" customHeight="1" x14ac:dyDescent="0.3">
      <c r="B30" s="24" t="s">
        <v>18</v>
      </c>
      <c r="C30" s="17">
        <f>(C29*C25)</f>
        <v>131</v>
      </c>
      <c r="D30" s="12"/>
      <c r="E30" s="12"/>
      <c r="F30" s="12"/>
      <c r="G30" s="12"/>
      <c r="H30" s="12"/>
      <c r="I30" s="12"/>
      <c r="J30" s="12"/>
      <c r="K30" s="12"/>
      <c r="L30" s="12"/>
      <c r="M30" s="105"/>
      <c r="N30" s="108" t="s">
        <v>36</v>
      </c>
      <c r="O30" s="108"/>
      <c r="P30" s="108"/>
      <c r="Q30" s="108"/>
      <c r="R30" s="108"/>
      <c r="S30" s="109"/>
    </row>
    <row r="31" spans="2:19" x14ac:dyDescent="0.25">
      <c r="B31" s="20"/>
      <c r="C31" s="12"/>
      <c r="D31" s="12"/>
      <c r="E31" s="12"/>
      <c r="F31" s="12"/>
      <c r="G31" s="12"/>
      <c r="H31" s="12"/>
      <c r="I31" s="12"/>
      <c r="J31" s="12"/>
      <c r="K31" s="12"/>
      <c r="L31" s="12"/>
      <c r="M31" s="105"/>
      <c r="N31" s="108"/>
      <c r="O31" s="108"/>
      <c r="P31" s="108"/>
      <c r="Q31" s="108"/>
      <c r="R31" s="108"/>
      <c r="S31" s="109"/>
    </row>
    <row r="32" spans="2:19" x14ac:dyDescent="0.25">
      <c r="B32" s="20"/>
      <c r="C32" s="12"/>
      <c r="D32" s="12"/>
      <c r="E32" s="12"/>
      <c r="F32" s="12"/>
      <c r="G32" s="12"/>
      <c r="H32" s="12"/>
      <c r="I32" s="12"/>
      <c r="J32" s="12"/>
      <c r="K32" s="12"/>
      <c r="L32" s="12"/>
      <c r="M32" s="105"/>
      <c r="N32" s="108"/>
      <c r="O32" s="108"/>
      <c r="P32" s="108"/>
      <c r="Q32" s="108"/>
      <c r="R32" s="108"/>
      <c r="S32" s="109"/>
    </row>
    <row r="33" spans="2:19" x14ac:dyDescent="0.25">
      <c r="B33" s="20"/>
      <c r="C33" s="12"/>
      <c r="D33" s="12"/>
      <c r="E33" s="12"/>
      <c r="F33" s="12"/>
      <c r="G33" s="12"/>
      <c r="H33" s="12"/>
      <c r="I33" s="12"/>
      <c r="J33" s="12"/>
      <c r="K33" s="12"/>
      <c r="L33" s="12"/>
      <c r="M33" s="105"/>
      <c r="N33" s="108"/>
      <c r="O33" s="108"/>
      <c r="P33" s="108"/>
      <c r="Q33" s="108"/>
      <c r="R33" s="108"/>
      <c r="S33" s="109"/>
    </row>
    <row r="34" spans="2:19" x14ac:dyDescent="0.25">
      <c r="B34" s="20"/>
      <c r="C34" s="12"/>
      <c r="D34" s="12"/>
      <c r="E34" s="12"/>
      <c r="F34" s="12"/>
      <c r="G34" s="12"/>
      <c r="H34" s="12"/>
      <c r="I34" s="12"/>
      <c r="J34" s="12"/>
      <c r="K34" s="12"/>
      <c r="L34" s="12"/>
      <c r="M34" s="105"/>
      <c r="N34" s="108"/>
      <c r="O34" s="108"/>
      <c r="P34" s="108"/>
      <c r="Q34" s="108"/>
      <c r="R34" s="108"/>
      <c r="S34" s="109"/>
    </row>
    <row r="35" spans="2:19" ht="15.75" thickBot="1" x14ac:dyDescent="0.3">
      <c r="B35" s="21"/>
      <c r="C35" s="18"/>
      <c r="D35" s="18"/>
      <c r="E35" s="18"/>
      <c r="F35" s="18"/>
      <c r="G35" s="18"/>
      <c r="H35" s="18"/>
      <c r="I35" s="18"/>
      <c r="J35" s="18"/>
      <c r="K35" s="18"/>
      <c r="L35" s="18"/>
      <c r="M35" s="110"/>
      <c r="N35" s="111"/>
      <c r="O35" s="111"/>
      <c r="P35" s="111"/>
      <c r="Q35" s="111"/>
      <c r="R35" s="111"/>
      <c r="S35" s="112"/>
    </row>
  </sheetData>
  <mergeCells count="28">
    <mergeCell ref="M8:M9"/>
    <mergeCell ref="M11:M14"/>
    <mergeCell ref="F26:H28"/>
    <mergeCell ref="F19:H21"/>
    <mergeCell ref="F10:H12"/>
    <mergeCell ref="N26:S27"/>
    <mergeCell ref="N28:S29"/>
    <mergeCell ref="N16:S16"/>
    <mergeCell ref="N30:S35"/>
    <mergeCell ref="M2:S2"/>
    <mergeCell ref="N5:Q6"/>
    <mergeCell ref="R5:S6"/>
    <mergeCell ref="B2:L2"/>
    <mergeCell ref="F9:H9"/>
    <mergeCell ref="M5:M6"/>
    <mergeCell ref="J9:L10"/>
    <mergeCell ref="J11:L15"/>
    <mergeCell ref="J18:L19"/>
    <mergeCell ref="J20:L23"/>
    <mergeCell ref="F18:H18"/>
    <mergeCell ref="F25:H25"/>
    <mergeCell ref="N23:S25"/>
    <mergeCell ref="N8:Q9"/>
    <mergeCell ref="R8:S9"/>
    <mergeCell ref="N11:Q14"/>
    <mergeCell ref="R11:S14"/>
    <mergeCell ref="N17:S18"/>
    <mergeCell ref="N19:S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Orr</dc:creator>
  <cp:lastModifiedBy>Nathan Orr</cp:lastModifiedBy>
  <dcterms:created xsi:type="dcterms:W3CDTF">2021-01-25T19:24:10Z</dcterms:created>
  <dcterms:modified xsi:type="dcterms:W3CDTF">2021-01-25T23:05:56Z</dcterms:modified>
</cp:coreProperties>
</file>